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rangera_wsdot_wa_gov/Documents/Desktop/"/>
    </mc:Choice>
  </mc:AlternateContent>
  <xr:revisionPtr revIDLastSave="116" documentId="13_ncr:1_{676CA7DC-3C87-489D-A38D-9410A71E8C11}" xr6:coauthVersionLast="47" xr6:coauthVersionMax="47" xr10:uidLastSave="{B1E0868D-3351-4EA8-BD64-4610D7357355}"/>
  <workbookProtection workbookAlgorithmName="SHA-512" workbookHashValue="NIQVI08U8aP97bwVyBw0xvmvsRtHJq14sAFU9dB5orsfxM2joOhz/C+PxveLAh+x9DAXCWOtUV7dSvOTmeCMkA==" workbookSaltValue="IUhbEpkktDhx4nzCDJfK3w==" workbookSpinCount="100000" lockStructure="1"/>
  <bookViews>
    <workbookView xWindow="28680" yWindow="-120" windowWidth="30960" windowHeight="15840" xr2:uid="{00000000-000D-0000-FFFF-FFFF00000000}"/>
  </bookViews>
  <sheets>
    <sheet name="Fee Calculation" sheetId="1" r:id="rId1"/>
  </sheets>
  <definedNames>
    <definedName name="_xlnm.Print_Area" localSheetId="0">'Fee Calculation'!$A$1:$J$45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N33" i="1"/>
  <c r="E14" i="1"/>
  <c r="J15" i="1" l="1"/>
  <c r="J7" i="1"/>
  <c r="N32" i="1" l="1"/>
  <c r="N34" i="1" s="1"/>
  <c r="P38" i="1" s="1"/>
  <c r="O4" i="1"/>
  <c r="P4" i="1" s="1" a="1"/>
  <c r="P4" i="1" s="1"/>
  <c r="O5" i="1" l="1"/>
  <c r="P5" i="1" s="1" a="1"/>
  <c r="P5" i="1" s="1"/>
  <c r="N36" i="1"/>
  <c r="N38" i="1" s="1"/>
  <c r="P24" i="1" s="1"/>
  <c r="J11" i="1" s="1"/>
  <c r="O6" i="1" l="1"/>
  <c r="O7" i="1" s="1"/>
  <c r="P6" i="1" l="1" a="1"/>
  <c r="P6" i="1" s="1"/>
  <c r="P7" i="1" a="1"/>
  <c r="P7" i="1" s="1"/>
  <c r="O8" i="1"/>
  <c r="O9" i="1" l="1"/>
  <c r="P8" i="1" a="1"/>
  <c r="P8" i="1" s="1"/>
  <c r="P9" i="1" l="1" a="1"/>
  <c r="P9" i="1" s="1"/>
  <c r="O10" i="1"/>
  <c r="O11" i="1" l="1"/>
  <c r="P10" i="1" a="1"/>
  <c r="P10" i="1" s="1"/>
  <c r="P11" i="1" l="1" a="1"/>
  <c r="P11" i="1" s="1"/>
  <c r="O12" i="1"/>
  <c r="O13" i="1" l="1"/>
  <c r="P12" i="1" a="1"/>
  <c r="P12" i="1" s="1"/>
  <c r="O14" i="1" l="1"/>
  <c r="P13" i="1" a="1"/>
  <c r="P13" i="1" s="1"/>
  <c r="O15" i="1" l="1"/>
  <c r="P14" i="1" a="1"/>
  <c r="P14" i="1" s="1"/>
  <c r="P15" i="1" l="1" a="1"/>
  <c r="P15" i="1" s="1"/>
  <c r="O16" i="1"/>
  <c r="O17" i="1" l="1"/>
  <c r="P16" i="1" a="1"/>
  <c r="P16" i="1" s="1"/>
  <c r="O18" i="1" l="1"/>
  <c r="P17" i="1" a="1"/>
  <c r="P17" i="1" s="1"/>
  <c r="O19" i="1" l="1"/>
  <c r="P18" i="1" a="1"/>
  <c r="P18" i="1" s="1"/>
  <c r="P19" i="1" l="1" a="1"/>
  <c r="P19" i="1" s="1"/>
  <c r="O20" i="1"/>
  <c r="O21" i="1" l="1"/>
  <c r="P20" i="1" a="1"/>
  <c r="P20" i="1" s="1"/>
  <c r="P21" i="1" l="1" a="1"/>
  <c r="P21" i="1" s="1"/>
  <c r="O22" i="1"/>
  <c r="P22" i="1" l="1" a="1"/>
  <c r="P22" i="1" s="1"/>
  <c r="O23" i="1"/>
  <c r="P23" i="1" s="1"/>
  <c r="P25" i="1" l="1"/>
  <c r="J10" i="1" s="1"/>
  <c r="J12" i="1" s="1"/>
  <c r="J14" i="1" s="1"/>
  <c r="J16" i="1" s="1"/>
  <c r="J18" i="1" l="1"/>
  <c r="J19" i="1" s="1"/>
  <c r="J20" i="1" s="1"/>
  <c r="A20" i="1" s="1"/>
  <c r="A15" i="1"/>
</calcChain>
</file>

<file path=xl/sharedStrings.xml><?xml version="1.0" encoding="utf-8"?>
<sst xmlns="http://schemas.openxmlformats.org/spreadsheetml/2006/main" count="32" uniqueCount="23">
  <si>
    <t>GVW</t>
  </si>
  <si>
    <t>-</t>
  </si>
  <si>
    <t>=</t>
  </si>
  <si>
    <t>+</t>
  </si>
  <si>
    <t>Miles</t>
  </si>
  <si>
    <t>Excess Weight</t>
  </si>
  <si>
    <t>From</t>
  </si>
  <si>
    <t>To</t>
  </si>
  <si>
    <t>Price Per Mile</t>
  </si>
  <si>
    <t>x</t>
  </si>
  <si>
    <t>/</t>
  </si>
  <si>
    <t>Round Up</t>
  </si>
  <si>
    <t>Price for Additional Weight</t>
  </si>
  <si>
    <t>Price Per Mile For First 100,000 lbs</t>
  </si>
  <si>
    <t>Fee Calculation</t>
  </si>
  <si>
    <t>Permit Price *</t>
  </si>
  <si>
    <t>Legal Weight</t>
  </si>
  <si>
    <t>Estimated Permit Price</t>
  </si>
  <si>
    <t>Washington State Department of Transportation</t>
  </si>
  <si>
    <t>Overweight Permit Fee Calculation</t>
  </si>
  <si>
    <t>*  $14.00 Minimum Fee</t>
  </si>
  <si>
    <t>Credit Card Fee (3%)</t>
  </si>
  <si>
    <t>Estimated Credit Card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</si>
</sst>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color indexed="14"/>
      <name val="Arial"/>
      <family val="2"/>
    </font>
    <font>
      <b/>
      <sz val="16"/>
      <name val="Arial"/>
      <family val="2"/>
    </font>
    <font>
      <b/>
      <sz val="16"/>
      <color rgb="FF007B5F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top"/>
    </xf>
    <xf numFmtId="0" fontId="0" fillId="2" borderId="1" xfId="0" applyFill="1" applyBorder="1"/>
    <xf numFmtId="3" fontId="0" fillId="2" borderId="2" xfId="0" applyNumberFormat="1" applyFill="1" applyBorder="1"/>
    <xf numFmtId="0" fontId="0" fillId="2" borderId="3" xfId="0" applyFill="1" applyBorder="1"/>
    <xf numFmtId="0" fontId="3" fillId="2" borderId="4" xfId="0" applyFont="1" applyFill="1" applyBorder="1" applyAlignment="1">
      <alignment horizontal="center"/>
    </xf>
    <xf numFmtId="3" fontId="0" fillId="2" borderId="5" xfId="0" applyNumberFormat="1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/>
    <xf numFmtId="0" fontId="3" fillId="2" borderId="3" xfId="0" applyFont="1" applyFill="1" applyBorder="1"/>
    <xf numFmtId="0" fontId="0" fillId="2" borderId="1" xfId="0" applyFill="1" applyBorder="1" applyAlignment="1">
      <alignment horizontal="center"/>
    </xf>
    <xf numFmtId="164" fontId="0" fillId="2" borderId="2" xfId="0" applyNumberFormat="1" applyFill="1" applyBorder="1"/>
    <xf numFmtId="0" fontId="0" fillId="2" borderId="7" xfId="0" applyFill="1" applyBorder="1" applyAlignment="1">
      <alignment horizontal="center"/>
    </xf>
    <xf numFmtId="0" fontId="1" fillId="2" borderId="0" xfId="0" applyFont="1" applyFill="1"/>
    <xf numFmtId="0" fontId="0" fillId="4" borderId="0" xfId="0" applyFill="1"/>
    <xf numFmtId="164" fontId="0" fillId="4" borderId="5" xfId="0" applyNumberFormat="1" applyFill="1" applyBorder="1"/>
    <xf numFmtId="164" fontId="3" fillId="4" borderId="6" xfId="0" applyNumberFormat="1" applyFont="1" applyFill="1" applyBorder="1"/>
    <xf numFmtId="0" fontId="0" fillId="4" borderId="6" xfId="0" applyFill="1" applyBorder="1"/>
    <xf numFmtId="164" fontId="0" fillId="4" borderId="6" xfId="0" applyNumberFormat="1" applyFill="1" applyBorder="1"/>
    <xf numFmtId="0" fontId="0" fillId="4" borderId="0" xfId="0" applyFill="1" applyAlignment="1">
      <alignment horizontal="center"/>
    </xf>
    <xf numFmtId="3" fontId="0" fillId="4" borderId="6" xfId="0" applyNumberFormat="1" applyFill="1" applyBorder="1"/>
    <xf numFmtId="3" fontId="0" fillId="4" borderId="5" xfId="0" applyNumberFormat="1" applyFill="1" applyBorder="1"/>
    <xf numFmtId="3" fontId="0" fillId="4" borderId="8" xfId="0" applyNumberFormat="1" applyFill="1" applyBorder="1"/>
    <xf numFmtId="3" fontId="0" fillId="4" borderId="0" xfId="0" applyNumberFormat="1" applyFill="1"/>
    <xf numFmtId="3" fontId="0" fillId="4" borderId="0" xfId="0" applyNumberFormat="1" applyFill="1" applyAlignment="1">
      <alignment horizontal="right" vertical="center"/>
    </xf>
    <xf numFmtId="3" fontId="0" fillId="4" borderId="0" xfId="0" applyNumberFormat="1" applyFill="1" applyAlignment="1">
      <alignment horizontal="center" vertical="center"/>
    </xf>
    <xf numFmtId="164" fontId="0" fillId="4" borderId="0" xfId="0" applyNumberFormat="1" applyFill="1"/>
    <xf numFmtId="0" fontId="1" fillId="4" borderId="0" xfId="0" applyFont="1" applyFill="1"/>
    <xf numFmtId="164" fontId="1" fillId="4" borderId="0" xfId="0" applyNumberFormat="1" applyFont="1" applyFill="1"/>
    <xf numFmtId="0" fontId="1" fillId="2" borderId="3" xfId="0" applyFont="1" applyFill="1" applyBorder="1"/>
    <xf numFmtId="164" fontId="0" fillId="4" borderId="8" xfId="0" applyNumberFormat="1" applyFill="1" applyBorder="1"/>
    <xf numFmtId="0" fontId="9" fillId="2" borderId="0" xfId="0" applyFont="1" applyFill="1" applyAlignment="1">
      <alignment horizontal="center" vertical="top"/>
    </xf>
    <xf numFmtId="0" fontId="4" fillId="2" borderId="0" xfId="0" applyFont="1" applyFill="1"/>
    <xf numFmtId="3" fontId="4" fillId="2" borderId="0" xfId="0" applyNumberFormat="1" applyFont="1" applyFill="1"/>
    <xf numFmtId="164" fontId="8" fillId="2" borderId="0" xfId="0" applyNumberFormat="1" applyFont="1" applyFill="1" applyAlignment="1">
      <alignment vertical="center"/>
    </xf>
    <xf numFmtId="0" fontId="4" fillId="4" borderId="0" xfId="0" applyFont="1" applyFill="1"/>
    <xf numFmtId="164" fontId="4" fillId="4" borderId="0" xfId="0" applyNumberFormat="1" applyFont="1" applyFill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/>
    <xf numFmtId="164" fontId="0" fillId="0" borderId="4" xfId="0" applyNumberFormat="1" applyBorder="1" applyAlignment="1">
      <alignment horizontal="center"/>
    </xf>
    <xf numFmtId="4" fontId="0" fillId="0" borderId="4" xfId="0" applyNumberFormat="1" applyBorder="1"/>
    <xf numFmtId="3" fontId="3" fillId="0" borderId="0" xfId="0" applyNumberFormat="1" applyFont="1" applyAlignment="1">
      <alignment horizontal="center"/>
    </xf>
    <xf numFmtId="164" fontId="3" fillId="0" borderId="0" xfId="0" applyNumberFormat="1" applyFont="1"/>
    <xf numFmtId="3" fontId="1" fillId="0" borderId="0" xfId="0" applyNumberFormat="1" applyFont="1"/>
    <xf numFmtId="20" fontId="2" fillId="0" borderId="0" xfId="0" applyNumberFormat="1" applyFont="1"/>
    <xf numFmtId="164" fontId="1" fillId="0" borderId="0" xfId="0" applyNumberFormat="1" applyFont="1"/>
    <xf numFmtId="0" fontId="1" fillId="0" borderId="4" xfId="0" applyFont="1" applyBorder="1"/>
    <xf numFmtId="3" fontId="1" fillId="0" borderId="4" xfId="0" applyNumberFormat="1" applyFont="1" applyBorder="1"/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/>
    <xf numFmtId="0" fontId="5" fillId="2" borderId="4" xfId="0" applyFont="1" applyFill="1" applyBorder="1"/>
    <xf numFmtId="0" fontId="0" fillId="2" borderId="3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4" fillId="2" borderId="2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3" fontId="11" fillId="5" borderId="10" xfId="0" applyNumberFormat="1" applyFont="1" applyFill="1" applyBorder="1" applyAlignment="1" applyProtection="1">
      <alignment vertical="center"/>
      <protection locked="0"/>
    </xf>
    <xf numFmtId="3" fontId="11" fillId="5" borderId="11" xfId="0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vertical="center"/>
    </xf>
    <xf numFmtId="3" fontId="11" fillId="5" borderId="14" xfId="0" applyNumberFormat="1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>
      <alignment vertical="center"/>
    </xf>
    <xf numFmtId="4" fontId="11" fillId="5" borderId="14" xfId="0" applyNumberFormat="1" applyFont="1" applyFill="1" applyBorder="1" applyAlignment="1" applyProtection="1">
      <alignment vertical="center"/>
      <protection locked="0"/>
    </xf>
    <xf numFmtId="4" fontId="11" fillId="5" borderId="15" xfId="0" applyNumberFormat="1" applyFont="1" applyFill="1" applyBorder="1" applyAlignment="1" applyProtection="1">
      <alignment vertical="center"/>
      <protection locked="0"/>
    </xf>
    <xf numFmtId="0" fontId="0" fillId="2" borderId="16" xfId="0" applyFill="1" applyBorder="1"/>
    <xf numFmtId="0" fontId="0" fillId="2" borderId="1" xfId="0" applyFill="1" applyBorder="1"/>
    <xf numFmtId="0" fontId="7" fillId="2" borderId="0" xfId="0" applyFont="1" applyFill="1" applyAlignment="1">
      <alignment horizontal="center" vertical="top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0" xfId="0" applyFont="1" applyFill="1"/>
    <xf numFmtId="0" fontId="0" fillId="2" borderId="20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FFF4"/>
      <color rgb="FF007B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26684</xdr:rowOff>
    </xdr:from>
    <xdr:to>
      <xdr:col>10</xdr:col>
      <xdr:colOff>1904</xdr:colOff>
      <xdr:row>44</xdr:row>
      <xdr:rowOff>246001</xdr:rowOff>
    </xdr:to>
    <xdr:pic>
      <xdr:nvPicPr>
        <xdr:cNvPr id="2049" name="Picture 1" descr="Overweight fee schedule by pounds over legal weight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" r="7896"/>
        <a:stretch>
          <a:fillRect/>
        </a:stretch>
      </xdr:blipFill>
      <xdr:spPr bwMode="auto">
        <a:xfrm>
          <a:off x="0" y="4493909"/>
          <a:ext cx="6612254" cy="5010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zoomScale="85" zoomScaleNormal="85" workbookViewId="0">
      <selection activeCell="C5" sqref="C5:C6"/>
    </sheetView>
  </sheetViews>
  <sheetFormatPr defaultColWidth="9.109375" defaultRowHeight="20.399999999999999" x14ac:dyDescent="0.35"/>
  <cols>
    <col min="1" max="1" width="4.33203125" customWidth="1"/>
    <col min="2" max="2" width="24.44140625" style="40" customWidth="1"/>
    <col min="3" max="3" width="19" style="40" customWidth="1"/>
    <col min="4" max="4" width="3.6640625" customWidth="1"/>
    <col min="5" max="5" width="15.6640625" customWidth="1"/>
    <col min="6" max="6" width="1" customWidth="1"/>
    <col min="7" max="7" width="2.6640625" customWidth="1"/>
    <col min="8" max="8" width="12.44140625" customWidth="1"/>
    <col min="9" max="9" width="2.33203125" customWidth="1"/>
    <col min="10" max="10" width="10.77734375" customWidth="1"/>
    <col min="12" max="12" width="9.109375" hidden="1" customWidth="1"/>
    <col min="13" max="13" width="10.109375" hidden="1" customWidth="1"/>
    <col min="14" max="14" width="9.109375" style="41" hidden="1" customWidth="1"/>
    <col min="15" max="16" width="9.109375" hidden="1" customWidth="1"/>
    <col min="17" max="26" width="0" hidden="1" customWidth="1"/>
  </cols>
  <sheetData>
    <row r="1" spans="1:16" ht="24.9" customHeight="1" x14ac:dyDescent="0.25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41"/>
      <c r="L1" s="41"/>
      <c r="M1" s="42"/>
    </row>
    <row r="2" spans="1:16" ht="24.9" customHeight="1" x14ac:dyDescent="0.25">
      <c r="A2" s="84" t="s">
        <v>19</v>
      </c>
      <c r="B2" s="84"/>
      <c r="C2" s="84"/>
      <c r="D2" s="84"/>
      <c r="E2" s="84"/>
      <c r="F2" s="84"/>
      <c r="G2" s="84"/>
      <c r="H2" s="84"/>
      <c r="I2" s="84"/>
      <c r="J2" s="84"/>
      <c r="L2" s="72" t="s">
        <v>5</v>
      </c>
      <c r="M2" s="72"/>
    </row>
    <row r="3" spans="1:16" ht="15" customHeight="1" x14ac:dyDescent="0.25">
      <c r="A3" s="1"/>
      <c r="B3" s="34"/>
      <c r="C3" s="34"/>
      <c r="D3" s="2"/>
      <c r="E3" s="2"/>
      <c r="F3" s="2"/>
      <c r="G3" s="2"/>
      <c r="H3" s="2"/>
      <c r="I3" s="2"/>
      <c r="J3" s="2"/>
      <c r="L3" s="41" t="s">
        <v>6</v>
      </c>
      <c r="M3" s="41" t="s">
        <v>7</v>
      </c>
      <c r="N3" s="43" t="s">
        <v>8</v>
      </c>
    </row>
    <row r="4" spans="1:16" ht="15" customHeight="1" x14ac:dyDescent="0.35">
      <c r="A4" s="1"/>
      <c r="B4" s="35"/>
      <c r="C4" s="35"/>
      <c r="D4" s="1"/>
      <c r="E4" s="1"/>
      <c r="F4" s="1"/>
      <c r="G4" s="1"/>
      <c r="H4" s="1"/>
      <c r="I4" s="1"/>
      <c r="J4" s="1"/>
      <c r="L4" s="44">
        <v>1</v>
      </c>
      <c r="M4" s="45">
        <v>9999</v>
      </c>
      <c r="N4" s="46">
        <v>7.0000000000000007E-2</v>
      </c>
      <c r="O4" s="45">
        <f>J7</f>
        <v>69500</v>
      </c>
      <c r="P4">
        <f t="array" ref="P4">SUM(IF(O4&gt;=L4,IF(O4&lt;=M4,N4,0),0))</f>
        <v>0</v>
      </c>
    </row>
    <row r="5" spans="1:16" ht="15.9" customHeight="1" x14ac:dyDescent="0.25">
      <c r="A5" s="1"/>
      <c r="B5" s="73" t="s">
        <v>0</v>
      </c>
      <c r="C5" s="75">
        <v>175000</v>
      </c>
      <c r="D5" s="1"/>
      <c r="E5" s="82" t="s">
        <v>0</v>
      </c>
      <c r="F5" s="83"/>
      <c r="G5" s="83"/>
      <c r="H5" s="83"/>
      <c r="I5" s="3"/>
      <c r="J5" s="4">
        <f>C5</f>
        <v>175000</v>
      </c>
      <c r="K5" s="47"/>
      <c r="L5" s="44">
        <v>10000</v>
      </c>
      <c r="M5" s="45">
        <v>14999</v>
      </c>
      <c r="N5" s="46">
        <v>0.14000000000000001</v>
      </c>
      <c r="O5" s="45">
        <f>O4</f>
        <v>69500</v>
      </c>
      <c r="P5">
        <f t="array" ref="P5">SUM(IF(O5&gt;=L5,IF(O5&lt;=M5,N5,0),0))</f>
        <v>0</v>
      </c>
    </row>
    <row r="6" spans="1:16" ht="15.9" customHeight="1" x14ac:dyDescent="0.25">
      <c r="A6" s="1"/>
      <c r="B6" s="74"/>
      <c r="C6" s="76"/>
      <c r="D6" s="1"/>
      <c r="E6" s="70" t="s">
        <v>16</v>
      </c>
      <c r="F6" s="71"/>
      <c r="G6" s="71"/>
      <c r="H6" s="71"/>
      <c r="I6" s="6" t="s">
        <v>1</v>
      </c>
      <c r="J6" s="7">
        <f>C7</f>
        <v>105500</v>
      </c>
      <c r="K6" s="47"/>
      <c r="L6" s="44">
        <v>15000</v>
      </c>
      <c r="M6" s="45">
        <v>19999</v>
      </c>
      <c r="N6" s="46">
        <v>0.21</v>
      </c>
      <c r="O6" s="45">
        <f t="shared" ref="O6:O23" si="0">O5</f>
        <v>69500</v>
      </c>
      <c r="P6">
        <f t="array" ref="P6">SUM(IF(O6&gt;=L6,IF(O6&lt;=M6,N6,0),0))</f>
        <v>0</v>
      </c>
    </row>
    <row r="7" spans="1:16" ht="15.9" customHeight="1" x14ac:dyDescent="0.25">
      <c r="A7" s="1"/>
      <c r="B7" s="77" t="s">
        <v>16</v>
      </c>
      <c r="C7" s="78">
        <v>105500</v>
      </c>
      <c r="D7" s="1"/>
      <c r="E7" s="90" t="s">
        <v>5</v>
      </c>
      <c r="F7" s="91"/>
      <c r="G7" s="91"/>
      <c r="H7" s="91"/>
      <c r="I7" s="9" t="s">
        <v>2</v>
      </c>
      <c r="J7" s="7">
        <f>J5-J6</f>
        <v>69500</v>
      </c>
      <c r="K7" s="47"/>
      <c r="L7" s="48">
        <v>20000</v>
      </c>
      <c r="M7" s="45">
        <v>24999</v>
      </c>
      <c r="N7" s="46">
        <v>0.28000000000000003</v>
      </c>
      <c r="O7" s="45">
        <f t="shared" si="0"/>
        <v>69500</v>
      </c>
      <c r="P7">
        <f t="array" ref="P7">SUM(IF(O7&gt;=L7,IF(O7&lt;=M7,N7,0),0))</f>
        <v>0</v>
      </c>
    </row>
    <row r="8" spans="1:16" ht="15.9" customHeight="1" x14ac:dyDescent="0.25">
      <c r="A8" s="1"/>
      <c r="B8" s="77"/>
      <c r="C8" s="78"/>
      <c r="D8" s="1"/>
      <c r="E8" s="1"/>
      <c r="F8" s="1"/>
      <c r="G8" s="1"/>
      <c r="H8" s="1"/>
      <c r="I8" s="10"/>
      <c r="J8" s="11"/>
      <c r="K8" s="47"/>
      <c r="L8" s="44">
        <v>25000</v>
      </c>
      <c r="M8" s="45">
        <v>29999</v>
      </c>
      <c r="N8" s="46">
        <v>0.35</v>
      </c>
      <c r="O8" s="45">
        <f t="shared" si="0"/>
        <v>69500</v>
      </c>
      <c r="P8">
        <f t="array" ref="P8">SUM(IF(O8&gt;=L8,IF(O8&lt;=M8,N8,0),0))</f>
        <v>0</v>
      </c>
    </row>
    <row r="9" spans="1:16" ht="15.9" customHeight="1" x14ac:dyDescent="0.25">
      <c r="A9" s="1"/>
      <c r="B9" s="77" t="s">
        <v>4</v>
      </c>
      <c r="C9" s="80">
        <v>17</v>
      </c>
      <c r="D9" s="1"/>
      <c r="E9" s="85" t="s">
        <v>14</v>
      </c>
      <c r="F9" s="86"/>
      <c r="G9" s="86"/>
      <c r="H9" s="86"/>
      <c r="I9" s="86"/>
      <c r="J9" s="87"/>
      <c r="L9" s="48">
        <v>30000</v>
      </c>
      <c r="M9" s="45">
        <v>34999</v>
      </c>
      <c r="N9" s="46">
        <v>0.49</v>
      </c>
      <c r="O9" s="45">
        <f t="shared" si="0"/>
        <v>69500</v>
      </c>
      <c r="P9">
        <f t="array" ref="P9">SUM(IF(O9&gt;=L9,IF(O9&lt;=M9,N9,0),0))</f>
        <v>0</v>
      </c>
    </row>
    <row r="10" spans="1:16" ht="15.9" customHeight="1" x14ac:dyDescent="0.25">
      <c r="A10" s="1"/>
      <c r="B10" s="79"/>
      <c r="C10" s="81"/>
      <c r="D10" s="1"/>
      <c r="E10" s="82" t="s">
        <v>13</v>
      </c>
      <c r="F10" s="83"/>
      <c r="G10" s="83"/>
      <c r="H10" s="83"/>
      <c r="I10" s="13"/>
      <c r="J10" s="14">
        <f>P25-P24</f>
        <v>1.77</v>
      </c>
      <c r="L10" s="44">
        <v>35000</v>
      </c>
      <c r="M10" s="45">
        <v>39999</v>
      </c>
      <c r="N10" s="46">
        <v>0.63</v>
      </c>
      <c r="O10" s="45">
        <f t="shared" si="0"/>
        <v>69500</v>
      </c>
      <c r="P10">
        <f t="array" ref="P10">SUM(IF(O10&gt;=L10,IF(O10&lt;=M10,N10,0),0))</f>
        <v>0</v>
      </c>
    </row>
    <row r="11" spans="1:16" ht="15.9" customHeight="1" x14ac:dyDescent="0.35">
      <c r="A11" s="1"/>
      <c r="B11" s="35"/>
      <c r="C11" s="36"/>
      <c r="D11" s="1"/>
      <c r="E11" s="70" t="s">
        <v>12</v>
      </c>
      <c r="F11" s="71"/>
      <c r="G11" s="71"/>
      <c r="H11" s="71"/>
      <c r="I11" s="8" t="s">
        <v>3</v>
      </c>
      <c r="J11" s="18">
        <f>P24</f>
        <v>0</v>
      </c>
      <c r="L11" s="48">
        <v>40000</v>
      </c>
      <c r="M11" s="45">
        <v>44999</v>
      </c>
      <c r="N11" s="46">
        <v>0.79</v>
      </c>
      <c r="O11" s="45">
        <f t="shared" si="0"/>
        <v>69500</v>
      </c>
      <c r="P11">
        <f t="array" ref="P11">SUM(IF(O11&gt;=L11,IF(O11&lt;=M11,N11,0),0))</f>
        <v>0</v>
      </c>
    </row>
    <row r="12" spans="1:16" ht="15.9" customHeight="1" x14ac:dyDescent="0.35">
      <c r="A12" s="1"/>
      <c r="B12" s="35"/>
      <c r="C12" s="36"/>
      <c r="D12" s="1"/>
      <c r="E12" s="88" t="s">
        <v>8</v>
      </c>
      <c r="F12" s="89"/>
      <c r="G12" s="89"/>
      <c r="H12" s="89"/>
      <c r="I12" s="1"/>
      <c r="J12" s="19">
        <f>SUM(J10:J11)</f>
        <v>1.77</v>
      </c>
      <c r="L12" s="44">
        <v>45000</v>
      </c>
      <c r="M12" s="45">
        <v>49999</v>
      </c>
      <c r="N12" s="46">
        <v>0.93</v>
      </c>
      <c r="O12" s="45">
        <f t="shared" si="0"/>
        <v>69500</v>
      </c>
      <c r="P12">
        <f t="array" ref="P12">SUM(IF(O12&gt;=L12,IF(O12&lt;=M12,N12,0),0))</f>
        <v>0</v>
      </c>
    </row>
    <row r="13" spans="1:16" ht="15.9" customHeight="1" x14ac:dyDescent="0.25">
      <c r="A13" s="66" t="s">
        <v>17</v>
      </c>
      <c r="B13" s="66"/>
      <c r="C13" s="66"/>
      <c r="D13" s="67"/>
      <c r="E13" s="5"/>
      <c r="F13" s="1"/>
      <c r="G13" s="1"/>
      <c r="H13" s="1"/>
      <c r="I13" s="10"/>
      <c r="J13" s="23"/>
      <c r="L13" s="48">
        <v>50000</v>
      </c>
      <c r="M13" s="45">
        <v>54999</v>
      </c>
      <c r="N13" s="46">
        <v>1.1399999999999999</v>
      </c>
      <c r="O13" s="45">
        <f t="shared" si="0"/>
        <v>69500</v>
      </c>
      <c r="P13">
        <f t="array" ref="P13">SUM(IF(O13&gt;=L13,IF(O13&lt;=M13,N13,0),0))</f>
        <v>0</v>
      </c>
    </row>
    <row r="14" spans="1:16" ht="15.9" customHeight="1" x14ac:dyDescent="0.25">
      <c r="A14" s="66"/>
      <c r="B14" s="66"/>
      <c r="C14" s="66"/>
      <c r="D14" s="67"/>
      <c r="E14" s="5" t="str">
        <f>E12</f>
        <v>Price Per Mile</v>
      </c>
      <c r="F14" s="1"/>
      <c r="G14" s="1"/>
      <c r="H14" s="1"/>
      <c r="I14" s="10"/>
      <c r="J14" s="21">
        <f>J12</f>
        <v>1.77</v>
      </c>
      <c r="L14" s="44">
        <v>55000</v>
      </c>
      <c r="M14" s="45">
        <v>59999</v>
      </c>
      <c r="N14" s="46">
        <v>1.35</v>
      </c>
      <c r="O14" s="45">
        <f t="shared" si="0"/>
        <v>69500</v>
      </c>
      <c r="P14">
        <f t="array" ref="P14">SUM(IF(O14&gt;=L14,IF(O14&lt;=M14,N14,0),0))</f>
        <v>0</v>
      </c>
    </row>
    <row r="15" spans="1:16" ht="15.9" customHeight="1" thickBot="1" x14ac:dyDescent="0.3">
      <c r="A15" s="64">
        <f>J16</f>
        <v>30</v>
      </c>
      <c r="B15" s="64"/>
      <c r="C15" s="64"/>
      <c r="D15" s="65"/>
      <c r="E15" s="5" t="s">
        <v>4</v>
      </c>
      <c r="F15" s="1"/>
      <c r="G15" s="1"/>
      <c r="H15" s="1"/>
      <c r="I15" s="15" t="s">
        <v>9</v>
      </c>
      <c r="J15" s="25">
        <f>C9</f>
        <v>17</v>
      </c>
      <c r="L15" s="48">
        <v>60000</v>
      </c>
      <c r="M15" s="45">
        <v>64999</v>
      </c>
      <c r="N15" s="46">
        <v>1.56</v>
      </c>
      <c r="O15" s="45">
        <f t="shared" si="0"/>
        <v>69500</v>
      </c>
      <c r="P15">
        <f t="array" ref="P15">SUM(IF(O15&gt;=L15,IF(O15&lt;=M15,N15,0),0))</f>
        <v>0</v>
      </c>
    </row>
    <row r="16" spans="1:16" ht="15.9" customHeight="1" thickTop="1" x14ac:dyDescent="0.25">
      <c r="A16" s="64"/>
      <c r="B16" s="64"/>
      <c r="C16" s="64"/>
      <c r="D16" s="65"/>
      <c r="E16" s="12" t="s">
        <v>15</v>
      </c>
      <c r="F16" s="1"/>
      <c r="G16" s="1"/>
      <c r="I16" s="10"/>
      <c r="J16" s="19">
        <f>ROUND((J14*J15),0)</f>
        <v>30</v>
      </c>
      <c r="L16" s="44">
        <v>65000</v>
      </c>
      <c r="M16" s="45">
        <v>69999</v>
      </c>
      <c r="N16" s="46">
        <v>1.77</v>
      </c>
      <c r="O16" s="45">
        <f t="shared" si="0"/>
        <v>69500</v>
      </c>
      <c r="P16">
        <f t="array" ref="P16">SUM(IF(O16&gt;=L16,IF(O16&lt;=M16,N16,0),0))</f>
        <v>1.77</v>
      </c>
    </row>
    <row r="17" spans="1:16" ht="15.9" customHeight="1" x14ac:dyDescent="0.35">
      <c r="A17" s="1"/>
      <c r="B17" s="37"/>
      <c r="C17" s="35"/>
      <c r="D17" s="1"/>
      <c r="E17" s="5"/>
      <c r="F17" s="1"/>
      <c r="G17" s="1"/>
      <c r="H17" s="1"/>
      <c r="I17" s="1"/>
      <c r="J17" s="20"/>
      <c r="L17" s="48">
        <v>70000</v>
      </c>
      <c r="M17" s="45">
        <v>74999</v>
      </c>
      <c r="N17" s="46">
        <v>2.12</v>
      </c>
      <c r="O17" s="45">
        <f t="shared" si="0"/>
        <v>69500</v>
      </c>
      <c r="P17">
        <f t="array" ref="P17">SUM(IF(O17&gt;=L17,IF(O17&lt;=M17,N17,0),0))</f>
        <v>0</v>
      </c>
    </row>
    <row r="18" spans="1:16" ht="13.2" customHeight="1" x14ac:dyDescent="0.25">
      <c r="A18" s="66" t="s">
        <v>22</v>
      </c>
      <c r="B18" s="66"/>
      <c r="C18" s="66"/>
      <c r="D18" s="67"/>
      <c r="E18" s="32" t="s">
        <v>17</v>
      </c>
      <c r="F18" s="1"/>
      <c r="G18" s="1"/>
      <c r="H18" s="1"/>
      <c r="I18" s="10"/>
      <c r="J18" s="21">
        <f>IF(J16&gt;14,J16,14)</f>
        <v>30</v>
      </c>
      <c r="L18" s="44">
        <v>75000</v>
      </c>
      <c r="M18" s="45">
        <v>79999</v>
      </c>
      <c r="N18" s="46">
        <v>2.4700000000000002</v>
      </c>
      <c r="O18" s="45">
        <f>O17</f>
        <v>69500</v>
      </c>
      <c r="P18">
        <f t="array" ref="P18">SUM(IF(O18&gt;=L18,IF(O18&lt;=M18,N18,0),0))</f>
        <v>0</v>
      </c>
    </row>
    <row r="19" spans="1:16" ht="13.8" customHeight="1" thickBot="1" x14ac:dyDescent="0.3">
      <c r="A19" s="66"/>
      <c r="B19" s="66"/>
      <c r="C19" s="66"/>
      <c r="D19" s="67"/>
      <c r="E19" s="32" t="s">
        <v>21</v>
      </c>
      <c r="F19" s="1"/>
      <c r="G19" s="1"/>
      <c r="H19" s="1"/>
      <c r="I19" s="15" t="s">
        <v>9</v>
      </c>
      <c r="J19" s="33">
        <f>J18*0.03</f>
        <v>0.89999999999999991</v>
      </c>
      <c r="L19" s="48">
        <v>80000</v>
      </c>
      <c r="M19" s="45">
        <v>84999</v>
      </c>
      <c r="N19" s="46">
        <v>2.82</v>
      </c>
      <c r="O19" s="45">
        <f t="shared" si="0"/>
        <v>69500</v>
      </c>
      <c r="P19">
        <f t="array" ref="P19">SUM(IF(O19&gt;=L19,IF(O19&lt;=M19,N19,0),0))</f>
        <v>0</v>
      </c>
    </row>
    <row r="20" spans="1:16" ht="13.8" customHeight="1" thickTop="1" x14ac:dyDescent="0.25">
      <c r="A20" s="64">
        <f>J20</f>
        <v>30.9</v>
      </c>
      <c r="B20" s="64"/>
      <c r="C20" s="64"/>
      <c r="D20" s="65"/>
      <c r="E20" s="5"/>
      <c r="F20" s="1"/>
      <c r="G20" s="1"/>
      <c r="H20" s="1"/>
      <c r="I20" s="10"/>
      <c r="J20" s="19">
        <f>SUM(J18:J19)</f>
        <v>30.9</v>
      </c>
      <c r="L20" s="44">
        <v>85000</v>
      </c>
      <c r="M20" s="45">
        <v>89999</v>
      </c>
      <c r="N20" s="46">
        <v>3.17</v>
      </c>
      <c r="O20" s="45">
        <f t="shared" si="0"/>
        <v>69500</v>
      </c>
      <c r="P20">
        <f t="array" ref="P20">SUM(IF(O20&gt;=L20,IF(O20&lt;=M20,N20,0),0))</f>
        <v>0</v>
      </c>
    </row>
    <row r="21" spans="1:16" ht="13.2" customHeight="1" x14ac:dyDescent="0.25">
      <c r="A21" s="64"/>
      <c r="B21" s="64"/>
      <c r="C21" s="64"/>
      <c r="D21" s="65"/>
      <c r="E21" s="68" t="s">
        <v>20</v>
      </c>
      <c r="F21" s="69"/>
      <c r="G21" s="69"/>
      <c r="H21" s="8"/>
      <c r="I21" s="9"/>
      <c r="J21" s="24"/>
      <c r="L21" s="48">
        <v>90000</v>
      </c>
      <c r="M21" s="45">
        <v>94999</v>
      </c>
      <c r="N21" s="46">
        <v>3.52</v>
      </c>
      <c r="O21" s="45">
        <f t="shared" si="0"/>
        <v>69500</v>
      </c>
      <c r="P21">
        <f t="array" ref="P21">SUM(IF(O21&gt;=L21,IF(O21&lt;=M21,N21,0),0))</f>
        <v>0</v>
      </c>
    </row>
    <row r="22" spans="1:16" ht="13.2" customHeight="1" x14ac:dyDescent="0.35">
      <c r="A22" s="1"/>
      <c r="B22" s="35"/>
      <c r="C22" s="35"/>
      <c r="D22" s="16"/>
      <c r="E22" s="1"/>
      <c r="F22" s="1"/>
      <c r="G22" s="1"/>
      <c r="H22" s="1"/>
      <c r="I22" s="10"/>
      <c r="J22" s="26"/>
      <c r="L22" s="44">
        <v>95000</v>
      </c>
      <c r="M22" s="45">
        <v>99999</v>
      </c>
      <c r="N22" s="46">
        <v>3.87</v>
      </c>
      <c r="O22" s="45">
        <f t="shared" si="0"/>
        <v>69500</v>
      </c>
      <c r="P22">
        <f t="array" ref="P22">SUM(IF(O22&gt;=L22,IF(O22&lt;=M22,N22,0),0))</f>
        <v>0</v>
      </c>
    </row>
    <row r="23" spans="1:16" x14ac:dyDescent="0.35">
      <c r="B23" s="35"/>
      <c r="C23" s="35"/>
      <c r="D23" s="16"/>
      <c r="E23" s="1"/>
      <c r="F23" s="1"/>
      <c r="G23" s="1"/>
      <c r="H23" s="1"/>
      <c r="I23" s="10"/>
      <c r="J23" s="26"/>
      <c r="K23" s="49"/>
      <c r="L23" s="44">
        <v>100000</v>
      </c>
      <c r="M23" s="45"/>
      <c r="N23" s="46">
        <v>4.25</v>
      </c>
      <c r="O23" s="45">
        <f t="shared" si="0"/>
        <v>69500</v>
      </c>
      <c r="P23">
        <f>SUM(IF(O23&gt;=L23,N23,0))</f>
        <v>0</v>
      </c>
    </row>
    <row r="24" spans="1:16" x14ac:dyDescent="0.35">
      <c r="A24" s="1"/>
      <c r="B24" s="35"/>
      <c r="C24" s="35"/>
      <c r="D24" s="16"/>
      <c r="E24" s="1"/>
      <c r="F24" s="1"/>
      <c r="G24" s="1"/>
      <c r="H24" s="1"/>
      <c r="I24" s="10"/>
      <c r="J24" s="26"/>
      <c r="K24" s="49"/>
      <c r="L24" s="50"/>
      <c r="M24" s="51"/>
      <c r="N24" s="52">
        <v>0.5</v>
      </c>
      <c r="O24" s="51"/>
      <c r="P24" s="53">
        <f>IF(J7&gt;=100000,(N24*N38),0)</f>
        <v>0</v>
      </c>
    </row>
    <row r="25" spans="1:16" x14ac:dyDescent="0.35">
      <c r="A25" s="17"/>
      <c r="B25" s="38"/>
      <c r="C25" s="38"/>
      <c r="D25" s="30"/>
      <c r="E25" s="22"/>
      <c r="F25" s="22"/>
      <c r="G25" s="22"/>
      <c r="H25" s="22"/>
      <c r="I25" s="22"/>
      <c r="J25" s="22"/>
      <c r="K25" s="49"/>
      <c r="L25" s="62" t="s">
        <v>8</v>
      </c>
      <c r="M25" s="54"/>
      <c r="N25" s="54"/>
      <c r="P25" s="55">
        <f>SUM(P4:P24)</f>
        <v>1.77</v>
      </c>
    </row>
    <row r="26" spans="1:16" x14ac:dyDescent="0.35">
      <c r="A26" s="17"/>
      <c r="B26" s="38"/>
      <c r="C26" s="38"/>
      <c r="D26" s="30"/>
      <c r="E26" s="17"/>
      <c r="F26" s="17"/>
      <c r="G26" s="17"/>
      <c r="H26" s="17"/>
      <c r="I26" s="22"/>
      <c r="J26" s="26"/>
      <c r="K26" s="49"/>
      <c r="L26" s="56"/>
      <c r="M26" s="56"/>
      <c r="O26" s="57"/>
    </row>
    <row r="27" spans="1:16" x14ac:dyDescent="0.35">
      <c r="A27" s="17"/>
      <c r="B27" s="38"/>
      <c r="C27" s="38"/>
      <c r="D27" s="30"/>
      <c r="E27" s="17"/>
      <c r="F27" s="17"/>
      <c r="G27" s="17"/>
      <c r="H27" s="17"/>
      <c r="I27" s="22"/>
      <c r="J27" s="26"/>
      <c r="K27" s="49"/>
      <c r="L27" s="56"/>
      <c r="M27" s="56"/>
    </row>
    <row r="28" spans="1:16" x14ac:dyDescent="0.35">
      <c r="A28" s="17"/>
      <c r="B28" s="38"/>
      <c r="C28" s="38"/>
      <c r="D28" s="30"/>
      <c r="E28" s="17"/>
      <c r="F28" s="17"/>
      <c r="G28" s="17"/>
      <c r="H28" s="17"/>
      <c r="I28" s="22"/>
      <c r="J28" s="26"/>
      <c r="K28" s="49"/>
      <c r="M28" s="56"/>
    </row>
    <row r="29" spans="1:16" x14ac:dyDescent="0.35">
      <c r="A29" s="17"/>
      <c r="B29" s="39"/>
      <c r="C29" s="38"/>
      <c r="D29" s="30"/>
      <c r="E29" s="17"/>
      <c r="F29" s="17"/>
      <c r="G29" s="17"/>
      <c r="H29" s="17"/>
      <c r="I29" s="22"/>
      <c r="J29" s="26"/>
      <c r="K29" s="49"/>
      <c r="L29" s="49"/>
      <c r="M29" s="49"/>
      <c r="N29" s="49"/>
    </row>
    <row r="30" spans="1:16" x14ac:dyDescent="0.35">
      <c r="A30" s="17"/>
      <c r="B30" s="38"/>
      <c r="C30" s="38"/>
      <c r="D30" s="30"/>
      <c r="E30" s="17"/>
      <c r="F30" s="17"/>
      <c r="G30" s="17"/>
      <c r="H30" s="17"/>
      <c r="I30" s="22"/>
      <c r="J30" s="26"/>
      <c r="K30" s="49"/>
      <c r="L30" s="49"/>
      <c r="M30" s="49"/>
      <c r="N30" s="49"/>
    </row>
    <row r="31" spans="1:16" ht="15" customHeight="1" x14ac:dyDescent="0.35">
      <c r="A31" s="17"/>
      <c r="B31" s="38"/>
      <c r="C31" s="38"/>
      <c r="D31" s="30"/>
      <c r="E31" s="17"/>
      <c r="F31" s="17"/>
      <c r="G31" s="17"/>
      <c r="H31" s="17"/>
      <c r="I31" s="22"/>
      <c r="J31" s="26"/>
      <c r="K31" s="49"/>
      <c r="L31" s="58"/>
      <c r="M31" s="49"/>
      <c r="N31" s="49"/>
      <c r="P31" s="41"/>
    </row>
    <row r="32" spans="1:16" ht="15" customHeight="1" x14ac:dyDescent="0.35">
      <c r="A32" s="17"/>
      <c r="B32" s="38"/>
      <c r="C32" s="38"/>
      <c r="D32" s="30"/>
      <c r="E32" s="17"/>
      <c r="F32" s="17"/>
      <c r="G32" s="17"/>
      <c r="H32" s="17"/>
      <c r="I32" s="22"/>
      <c r="J32" s="26"/>
      <c r="K32" s="49"/>
      <c r="L32" s="49"/>
      <c r="M32" s="49"/>
      <c r="N32" s="56">
        <f>J7</f>
        <v>69500</v>
      </c>
      <c r="P32" s="41"/>
    </row>
    <row r="33" spans="1:16" ht="15" customHeight="1" x14ac:dyDescent="0.35">
      <c r="A33" s="17"/>
      <c r="B33" s="38"/>
      <c r="C33" s="38"/>
      <c r="D33" s="30"/>
      <c r="E33" s="17"/>
      <c r="F33" s="17"/>
      <c r="G33" s="17"/>
      <c r="H33" s="17"/>
      <c r="I33" s="22"/>
      <c r="J33" s="27"/>
      <c r="K33" s="49"/>
      <c r="L33" s="49"/>
      <c r="M33" s="59" t="s">
        <v>9</v>
      </c>
      <c r="N33" s="60">
        <f>L23</f>
        <v>100000</v>
      </c>
    </row>
    <row r="34" spans="1:16" ht="15" customHeight="1" x14ac:dyDescent="0.35">
      <c r="A34" s="17"/>
      <c r="B34" s="38"/>
      <c r="C34" s="38"/>
      <c r="D34" s="30"/>
      <c r="E34" s="17"/>
      <c r="F34" s="17"/>
      <c r="G34" s="17"/>
      <c r="H34" s="17"/>
      <c r="I34" s="22"/>
      <c r="J34" s="28"/>
      <c r="K34" s="49"/>
      <c r="L34" s="49"/>
      <c r="M34" s="49"/>
      <c r="N34" s="56">
        <f>N32-N33</f>
        <v>-30500</v>
      </c>
    </row>
    <row r="35" spans="1:16" ht="15" customHeight="1" x14ac:dyDescent="0.35">
      <c r="A35" s="17"/>
      <c r="B35" s="38"/>
      <c r="C35" s="38"/>
      <c r="D35" s="30"/>
      <c r="E35" s="22"/>
      <c r="F35" s="22"/>
      <c r="G35" s="22"/>
      <c r="H35" s="22"/>
      <c r="I35" s="22"/>
      <c r="J35" s="22"/>
      <c r="K35" s="49"/>
      <c r="L35" s="49"/>
      <c r="M35" s="59" t="s">
        <v>10</v>
      </c>
      <c r="N35" s="59">
        <v>5000</v>
      </c>
    </row>
    <row r="36" spans="1:16" ht="15" customHeight="1" x14ac:dyDescent="0.35">
      <c r="A36" s="17"/>
      <c r="B36" s="38"/>
      <c r="C36" s="38"/>
      <c r="D36" s="30"/>
      <c r="E36" s="17"/>
      <c r="F36" s="17"/>
      <c r="G36" s="17"/>
      <c r="H36" s="17"/>
      <c r="I36" s="22"/>
      <c r="J36" s="29"/>
      <c r="K36" s="49"/>
      <c r="L36" s="49"/>
      <c r="M36" s="49"/>
      <c r="N36" s="49">
        <f>N34/N35</f>
        <v>-6.1</v>
      </c>
    </row>
    <row r="37" spans="1:16" ht="15" customHeight="1" x14ac:dyDescent="0.35">
      <c r="A37" s="17"/>
      <c r="B37" s="38"/>
      <c r="C37" s="38"/>
      <c r="D37" s="30"/>
      <c r="E37" s="17"/>
      <c r="F37" s="17"/>
      <c r="G37" s="26"/>
      <c r="H37" s="17"/>
      <c r="I37" s="22"/>
      <c r="J37" s="29"/>
      <c r="K37" s="49"/>
      <c r="L37" s="49"/>
      <c r="M37" s="49"/>
      <c r="N37" s="49"/>
    </row>
    <row r="38" spans="1:16" ht="15" customHeight="1" x14ac:dyDescent="0.35">
      <c r="A38" s="17"/>
      <c r="B38" s="38"/>
      <c r="C38" s="38"/>
      <c r="D38" s="30"/>
      <c r="E38" s="17"/>
      <c r="F38" s="17"/>
      <c r="G38" s="17"/>
      <c r="H38" s="17"/>
      <c r="I38" s="17"/>
      <c r="J38" s="29"/>
      <c r="K38" s="49"/>
      <c r="M38" s="49" t="s">
        <v>11</v>
      </c>
      <c r="N38" s="61">
        <f>ROUNDUP(N36,0)</f>
        <v>-7</v>
      </c>
      <c r="P38" s="49" t="str">
        <f>CONCATENATE("(",N34,"/5000*.50)")</f>
        <v>(-30500/5000*.50)</v>
      </c>
    </row>
    <row r="39" spans="1:16" ht="15" customHeight="1" x14ac:dyDescent="0.35">
      <c r="A39" s="17"/>
      <c r="B39" s="38"/>
      <c r="C39" s="38"/>
      <c r="D39" s="30"/>
      <c r="E39" s="30"/>
      <c r="F39" s="30"/>
      <c r="G39" s="30"/>
      <c r="H39" s="30"/>
      <c r="I39" s="30"/>
      <c r="J39" s="30"/>
      <c r="K39" s="49"/>
      <c r="L39" s="49"/>
      <c r="M39" s="49"/>
      <c r="N39" s="49"/>
    </row>
    <row r="40" spans="1:16" ht="15" customHeight="1" x14ac:dyDescent="0.35">
      <c r="A40" s="17"/>
      <c r="B40" s="38"/>
      <c r="C40" s="38"/>
      <c r="D40" s="17"/>
      <c r="E40" s="30"/>
      <c r="F40" s="30"/>
      <c r="G40" s="30"/>
      <c r="H40" s="30"/>
      <c r="I40" s="30"/>
      <c r="J40" s="31"/>
      <c r="K40" s="49"/>
      <c r="L40" s="49"/>
      <c r="M40" s="49"/>
      <c r="N40" s="49"/>
    </row>
    <row r="41" spans="1:16" ht="15" customHeight="1" x14ac:dyDescent="0.35">
      <c r="A41" s="17"/>
      <c r="B41" s="38"/>
      <c r="C41" s="38"/>
      <c r="D41" s="17"/>
      <c r="E41" s="30"/>
      <c r="F41" s="30"/>
      <c r="G41" s="30"/>
      <c r="H41" s="30"/>
      <c r="I41" s="30"/>
      <c r="J41" s="30"/>
      <c r="K41" s="49"/>
      <c r="L41" s="49"/>
      <c r="M41" s="49"/>
    </row>
    <row r="42" spans="1:16" ht="15" customHeight="1" x14ac:dyDescent="0.35">
      <c r="A42" s="17"/>
      <c r="B42" s="38"/>
      <c r="C42" s="38"/>
      <c r="D42" s="17"/>
      <c r="E42" s="30"/>
      <c r="F42" s="30"/>
      <c r="G42" s="30"/>
      <c r="H42" s="30"/>
      <c r="I42" s="30"/>
      <c r="J42" s="31"/>
      <c r="L42" s="49"/>
      <c r="M42" s="49"/>
      <c r="N42" s="49"/>
    </row>
    <row r="43" spans="1:16" ht="15" customHeight="1" x14ac:dyDescent="0.35">
      <c r="A43" s="17"/>
      <c r="B43" s="38"/>
      <c r="C43" s="38"/>
      <c r="D43" s="17"/>
      <c r="E43" s="30"/>
      <c r="F43" s="30"/>
      <c r="G43" s="30"/>
      <c r="H43" s="30"/>
      <c r="I43" s="30"/>
      <c r="J43" s="31"/>
      <c r="L43" s="49"/>
      <c r="M43" s="49"/>
    </row>
    <row r="44" spans="1:16" x14ac:dyDescent="0.35">
      <c r="A44" s="17"/>
      <c r="B44" s="38"/>
      <c r="C44" s="38"/>
      <c r="D44" s="17"/>
      <c r="E44" s="30"/>
      <c r="F44" s="30"/>
      <c r="G44" s="30"/>
      <c r="H44" s="17"/>
      <c r="I44" s="17"/>
      <c r="J44" s="17"/>
    </row>
    <row r="45" spans="1:16" x14ac:dyDescent="0.35">
      <c r="A45" s="17"/>
      <c r="B45" s="38"/>
      <c r="C45" s="38"/>
      <c r="D45" s="17"/>
      <c r="E45" s="30"/>
      <c r="F45" s="30"/>
      <c r="G45" s="30"/>
      <c r="H45" s="17"/>
      <c r="I45" s="17"/>
      <c r="J45" s="17"/>
    </row>
    <row r="46" spans="1:16" x14ac:dyDescent="0.35">
      <c r="E46" s="58"/>
      <c r="F46" s="58"/>
      <c r="G46" s="58"/>
    </row>
    <row r="47" spans="1:16" x14ac:dyDescent="0.35">
      <c r="E47" s="49"/>
      <c r="F47" s="49"/>
      <c r="G47" s="49"/>
    </row>
    <row r="48" spans="1:16" x14ac:dyDescent="0.35">
      <c r="E48" s="49"/>
      <c r="F48" s="49"/>
      <c r="G48" s="49"/>
    </row>
    <row r="49" spans="5:7" x14ac:dyDescent="0.35">
      <c r="E49" s="49"/>
      <c r="F49" s="49"/>
      <c r="G49" s="49"/>
    </row>
    <row r="50" spans="5:7" x14ac:dyDescent="0.35">
      <c r="E50" s="49"/>
      <c r="F50" s="49"/>
      <c r="G50" s="49"/>
    </row>
    <row r="51" spans="5:7" x14ac:dyDescent="0.35">
      <c r="E51" s="49"/>
      <c r="F51" s="49"/>
      <c r="G51" s="49"/>
    </row>
    <row r="52" spans="5:7" x14ac:dyDescent="0.35">
      <c r="E52" s="49"/>
      <c r="F52" s="49"/>
      <c r="G52" s="49"/>
    </row>
    <row r="53" spans="5:7" x14ac:dyDescent="0.35">
      <c r="E53" s="49"/>
      <c r="F53" s="49"/>
      <c r="G53" s="49"/>
    </row>
    <row r="54" spans="5:7" x14ac:dyDescent="0.35">
      <c r="E54" s="49"/>
      <c r="F54" s="49"/>
      <c r="G54" s="49"/>
    </row>
    <row r="55" spans="5:7" x14ac:dyDescent="0.35">
      <c r="E55" s="49"/>
      <c r="F55" s="49"/>
      <c r="G55" s="49"/>
    </row>
    <row r="56" spans="5:7" x14ac:dyDescent="0.35">
      <c r="E56" s="49"/>
      <c r="F56" s="49"/>
      <c r="G56" s="49"/>
    </row>
    <row r="57" spans="5:7" x14ac:dyDescent="0.35">
      <c r="E57" s="49"/>
      <c r="F57" s="49"/>
      <c r="G57" s="49"/>
    </row>
  </sheetData>
  <sheetProtection algorithmName="SHA-512" hashValue="xuJNmdtj+ZZmNvGicDVEQbe4D2j57qzpvzAU9BPf+tDVCtpeaBA/D9xVCM7gRkHwBQMBWMUiDlnLVZNvJ8J0nw==" saltValue="XlQAe5FSyNEYdsA9yVz67w==" spinCount="100000" sheet="1" selectLockedCells="1"/>
  <mergeCells count="21">
    <mergeCell ref="L2:M2"/>
    <mergeCell ref="B5:B6"/>
    <mergeCell ref="C5:C6"/>
    <mergeCell ref="B7:B8"/>
    <mergeCell ref="C7:C8"/>
    <mergeCell ref="E5:H5"/>
    <mergeCell ref="A2:J2"/>
    <mergeCell ref="E6:H6"/>
    <mergeCell ref="E7:H7"/>
    <mergeCell ref="A1:J1"/>
    <mergeCell ref="A15:D16"/>
    <mergeCell ref="A13:D14"/>
    <mergeCell ref="A20:D21"/>
    <mergeCell ref="A18:D19"/>
    <mergeCell ref="E21:G21"/>
    <mergeCell ref="E11:H11"/>
    <mergeCell ref="B9:B10"/>
    <mergeCell ref="C9:C10"/>
    <mergeCell ref="E9:J9"/>
    <mergeCell ref="E10:H10"/>
    <mergeCell ref="E12:H12"/>
  </mergeCells>
  <phoneticPr fontId="0" type="noConversion"/>
  <printOptions horizontalCentered="1"/>
  <pageMargins left="0.5" right="0.5" top="0.5" bottom="0.5" header="0.3" footer="0.2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Calculation</vt:lpstr>
      <vt:lpstr>'Fee Calculation'!Print_Area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Permit fee calculator</dc:title>
  <dc:creator>Angela Ranger</dc:creator>
  <cp:keywords>permits; commercial vehicles; fees; overweight; permits,; RCW 46.44.0941</cp:keywords>
  <cp:lastModifiedBy>Ranger, Angela</cp:lastModifiedBy>
  <cp:lastPrinted>2024-07-25T14:04:30Z</cp:lastPrinted>
  <dcterms:created xsi:type="dcterms:W3CDTF">2005-02-15T20:55:43Z</dcterms:created>
  <dcterms:modified xsi:type="dcterms:W3CDTF">2024-07-25T23:28:50Z</dcterms:modified>
</cp:coreProperties>
</file>